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ujihara\AppData\Local\Microsoft\Windows\INetCache\Content.Outlook\BT21L2CE\"/>
    </mc:Choice>
  </mc:AlternateContent>
  <xr:revisionPtr revIDLastSave="0" documentId="13_ncr:1_{22A4E830-BC60-454A-9A91-38AC7BB9A74B}" xr6:coauthVersionLast="47" xr6:coauthVersionMax="47" xr10:uidLastSave="{00000000-0000-0000-0000-000000000000}"/>
  <workbookProtection workbookPassword="CC94" lockStructure="1"/>
  <bookViews>
    <workbookView xWindow="1050" yWindow="180" windowWidth="16590" windowHeight="10440" xr2:uid="{00000000-000D-0000-FFFF-FFFF00000000}"/>
  </bookViews>
  <sheets>
    <sheet name="Sales" sheetId="1" r:id="rId1"/>
    <sheet name="Compliance Fee" sheetId="4" r:id="rId2"/>
    <sheet name="REPS Requirements" sheetId="7" r:id="rId3"/>
  </sheets>
  <definedNames>
    <definedName name="_xlnm.Print_Area" localSheetId="1">'Compliance Fee'!$A$1:$D$48</definedName>
    <definedName name="_xlnm.Print_Area" localSheetId="2">'REPS Requirements'!$V$1:$AD$36</definedName>
    <definedName name="_xlnm.Print_Area" localSheetId="0">Sales!$A$1:$E$19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28" i="4" s="1"/>
  <c r="D8" i="1"/>
  <c r="C20" i="4" s="1"/>
  <c r="C22" i="4" l="1"/>
  <c r="Z6" i="7" l="1"/>
  <c r="Z7" i="7" s="1"/>
  <c r="Z8" i="7" s="1"/>
  <c r="Z9" i="7" s="1"/>
  <c r="Z10" i="7" s="1"/>
  <c r="Z11" i="7" s="1"/>
  <c r="Z12" i="7" s="1"/>
  <c r="Z13" i="7" s="1"/>
  <c r="Z14" i="7" s="1"/>
  <c r="Z15" i="7" s="1"/>
  <c r="Z16" i="7" s="1"/>
  <c r="Z17" i="7" s="1"/>
  <c r="Z18" i="7" s="1"/>
  <c r="Z19" i="7" s="1"/>
  <c r="Z20" i="7" s="1"/>
  <c r="Z21" i="7" s="1"/>
  <c r="Z22" i="7" s="1"/>
  <c r="Z23" i="7" s="1"/>
  <c r="Z24" i="7" s="1"/>
  <c r="Z25" i="7" s="1"/>
  <c r="Z26" i="7" s="1"/>
  <c r="Z27" i="7" s="1"/>
  <c r="Z28" i="7" s="1"/>
  <c r="Z29" i="7" s="1"/>
  <c r="Z30" i="7" s="1"/>
  <c r="Z31" i="7" s="1"/>
  <c r="Z32" i="7" s="1"/>
  <c r="Z33" i="7" s="1"/>
  <c r="Z34" i="7" s="1"/>
  <c r="Z35" i="7" s="1"/>
  <c r="Z36" i="7" s="1"/>
  <c r="Z37" i="7" s="1"/>
  <c r="Z38" i="7" s="1"/>
  <c r="Z39" i="7" s="1"/>
  <c r="V6" i="7" l="1"/>
  <c r="V7" i="7" s="1"/>
  <c r="V8" i="7" s="1"/>
  <c r="V9" i="7" s="1"/>
  <c r="V10" i="7" s="1"/>
  <c r="V11" i="7" s="1"/>
  <c r="V12" i="7" s="1"/>
  <c r="V13" i="7" s="1"/>
  <c r="V14" i="7" s="1"/>
  <c r="V15" i="7" s="1"/>
  <c r="V16" i="7" s="1"/>
  <c r="V17" i="7" s="1"/>
  <c r="V18" i="7" s="1"/>
  <c r="V19" i="7" s="1"/>
  <c r="V20" i="7" s="1"/>
  <c r="V21" i="7" s="1"/>
  <c r="V22" i="7" s="1"/>
  <c r="N6" i="7"/>
  <c r="N7" i="7" s="1"/>
  <c r="N8" i="7" s="1"/>
  <c r="N9" i="7" s="1"/>
  <c r="N10" i="7" s="1"/>
  <c r="N11" i="7" s="1"/>
  <c r="N12" i="7" s="1"/>
  <c r="N13" i="7" s="1"/>
  <c r="N14" i="7" s="1"/>
  <c r="N15" i="7" s="1"/>
  <c r="A2" i="4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B6" i="7"/>
  <c r="B7" i="7" s="1"/>
  <c r="B8" i="7" s="1"/>
  <c r="B9" i="7" s="1"/>
  <c r="B10" i="7" s="1"/>
  <c r="B11" i="7" s="1"/>
  <c r="C3" i="4"/>
  <c r="V23" i="7" l="1"/>
  <c r="V24" i="7" s="1"/>
  <c r="V25" i="7" s="1"/>
  <c r="V26" i="7" s="1"/>
  <c r="V27" i="7" s="1"/>
  <c r="V28" i="7" s="1"/>
  <c r="V29" i="7" s="1"/>
  <c r="V30" i="7" s="1"/>
  <c r="V31" i="7" s="1"/>
  <c r="V32" i="7" s="1"/>
  <c r="V33" i="7" s="1"/>
  <c r="V34" i="7" s="1"/>
  <c r="V35" i="7" s="1"/>
  <c r="V36" i="7" s="1"/>
  <c r="V37" i="7" s="1"/>
  <c r="V38" i="7" s="1"/>
  <c r="V39" i="7" s="1"/>
  <c r="E8" i="1"/>
  <c r="E9" i="1"/>
  <c r="N16" i="7"/>
  <c r="N17" i="7" s="1"/>
  <c r="N18" i="7" s="1"/>
  <c r="N19" i="7" s="1"/>
  <c r="N20" i="7" s="1"/>
  <c r="N21" i="7" s="1"/>
  <c r="N22" i="7" s="1"/>
  <c r="B12" i="7"/>
  <c r="B13" i="7" s="1"/>
  <c r="B14" i="7" s="1"/>
  <c r="B15" i="7" s="1"/>
  <c r="B16" i="7" s="1"/>
  <c r="B17" i="7" s="1"/>
  <c r="B18" i="7" s="1"/>
  <c r="C29" i="4" l="1"/>
  <c r="C31" i="4" s="1"/>
  <c r="N23" i="7"/>
  <c r="N24" i="7" s="1"/>
  <c r="N25" i="7" s="1"/>
  <c r="N26" i="7" s="1"/>
  <c r="C21" i="4" l="1"/>
  <c r="C23" i="4" s="1"/>
  <c r="C33" i="4" s="1"/>
</calcChain>
</file>

<file path=xl/sharedStrings.xml><?xml version="1.0" encoding="utf-8"?>
<sst xmlns="http://schemas.openxmlformats.org/spreadsheetml/2006/main" count="107" uniqueCount="75">
  <si>
    <t xml:space="preserve"> </t>
  </si>
  <si>
    <t>Total Retail Electricity Sales</t>
  </si>
  <si>
    <t>Block 1</t>
  </si>
  <si>
    <t>Block 2</t>
  </si>
  <si>
    <t>Block 3</t>
  </si>
  <si>
    <t>Total Compliance Fee Due</t>
  </si>
  <si>
    <t>MWh</t>
  </si>
  <si>
    <t>Enter the appropriate figures into the following tables:</t>
  </si>
  <si>
    <t>Solar REC Obligation</t>
  </si>
  <si>
    <t>Solar</t>
  </si>
  <si>
    <t>Shortfall of Tier I RECs</t>
  </si>
  <si>
    <t>Tier I</t>
  </si>
  <si>
    <t>Tier II</t>
  </si>
  <si>
    <t>Shortfall of Solar RECs</t>
  </si>
  <si>
    <t>Block 7</t>
  </si>
  <si>
    <t>Enter Compliance Year:</t>
  </si>
  <si>
    <t>Year</t>
  </si>
  <si>
    <t>REPS Requirements</t>
  </si>
  <si>
    <t>Block 8</t>
  </si>
  <si>
    <t>Block 9</t>
  </si>
  <si>
    <t>Block 10</t>
  </si>
  <si>
    <t>Solar REC Compliance Fee Rate</t>
  </si>
  <si>
    <t>Tier I Compliance Fee Rate</t>
  </si>
  <si>
    <t>Tier I Compliance Fee</t>
  </si>
  <si>
    <t>Solar Energy Compliance Fee</t>
  </si>
  <si>
    <t>Tier I Compliance Amount</t>
  </si>
  <si>
    <t>Solar Energy Compliance Amount</t>
  </si>
  <si>
    <t>Compliance Fee Report:</t>
  </si>
  <si>
    <t>Percent Required</t>
  </si>
  <si>
    <t>-</t>
  </si>
  <si>
    <t>Compliance Year</t>
  </si>
  <si>
    <t>Point of Contact:</t>
  </si>
  <si>
    <t>Address:</t>
  </si>
  <si>
    <t>Phone:</t>
  </si>
  <si>
    <t>E-mail:</t>
  </si>
  <si>
    <t>Fax:</t>
  </si>
  <si>
    <t>Electricity Supplier:</t>
  </si>
  <si>
    <t>Title:</t>
  </si>
  <si>
    <t>Solar RECs Used for Compliance</t>
  </si>
  <si>
    <t>Tier I REC Obligation</t>
  </si>
  <si>
    <t>Electricity Supplier Annual Compliance Report - DC RPS Program</t>
  </si>
  <si>
    <t>$/MWH</t>
  </si>
  <si>
    <t>Prior to Distributed Generation Amendment</t>
  </si>
  <si>
    <t>Distributed Generation Amendment</t>
  </si>
  <si>
    <t>Tier I RECs Used for Compliance (including Solar RECs)</t>
  </si>
  <si>
    <t>An electricity supplier shall meet the solar requirement by obtaining the equivalent amount of renewable energy credits from</t>
  </si>
  <si>
    <t>Block 5</t>
  </si>
  <si>
    <t>Block 6</t>
  </si>
  <si>
    <t>RPS Expansion Amendment Act of 2016</t>
  </si>
  <si>
    <t>solar energy systems no larger than 15MW in capacity located within the District or in locations served by a distribution feeder serving the District.</t>
  </si>
  <si>
    <t>Compliance Fee (per MWH)</t>
  </si>
  <si>
    <t>in 2042 and thereafter</t>
  </si>
  <si>
    <t>CleanEnergy DC Omnibus Amendment Act of 2018</t>
  </si>
  <si>
    <t>Grandfathered</t>
  </si>
  <si>
    <t>Please provide the following additional information:</t>
  </si>
  <si>
    <t>Enter the supplier contact information in the highlighted area above.  In addition, this worksheet only</t>
  </si>
  <si>
    <t>Total retail electricity sales for the compliance year.</t>
  </si>
  <si>
    <t>Tier I Solar REC obligation.</t>
  </si>
  <si>
    <t>Tier I REC obligation.</t>
  </si>
  <si>
    <t>Complete Block 1.  The remaining Blocks will be calculated based on your entry.</t>
  </si>
  <si>
    <t>The calculations below reflect the solar REC pricing under the CleanEnergy DC Omnibus Amendment Act of 2018.</t>
  </si>
  <si>
    <t>Block 4</t>
  </si>
  <si>
    <t>Block 2 (Sales Tab)</t>
  </si>
  <si>
    <t>Solar RECs submitted above, in Block 4, should be included in the count toward meeting the Tier I REC requirements.</t>
  </si>
  <si>
    <t>requires entries for Blocks 4 and 7.  The other sections will be calculated based on other entries.</t>
  </si>
  <si>
    <t>Enter the number of Solar RECs retired for retail sales.</t>
  </si>
  <si>
    <t xml:space="preserve">Enter the total number of Tier I RECs retired. </t>
  </si>
  <si>
    <t>Block 3 (Sales Tab)</t>
  </si>
  <si>
    <t>Block 9 = Block 8 * $50</t>
  </si>
  <si>
    <t xml:space="preserve">Total Compliance Fee Due: Block 10=Block 6 + Block 9.  </t>
  </si>
  <si>
    <t>Block 7 count should include all the solar RECs retired in Block 4 plus all other retired Tier I RECs toward the Tier I requirement.</t>
  </si>
  <si>
    <t>Block 6 = Block 5 * $500</t>
  </si>
  <si>
    <t>Estimate of the total compliance fees to be paid in 2023;</t>
  </si>
  <si>
    <t>Shortfall amount for Solar REC compliance, Block 5 = Block 2 (Sales Tab) - Block 4</t>
  </si>
  <si>
    <t>Shortfall amount for Tier I REC compliance, Block 8 = Block 3 (Sales Tab) - Block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</si>
</sst>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0.000%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5">
    <xf numFmtId="0" fontId="0" fillId="0" borderId="0" xfId="0"/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Protection="1">
      <protection locked="0"/>
    </xf>
    <xf numFmtId="3" fontId="0" fillId="2" borderId="2" xfId="0" applyNumberFormat="1" applyFill="1" applyBorder="1" applyAlignment="1" applyProtection="1">
      <alignment horizontal="center"/>
      <protection locked="0"/>
    </xf>
    <xf numFmtId="3" fontId="3" fillId="0" borderId="1" xfId="0" applyNumberFormat="1" applyFont="1" applyBorder="1" applyAlignment="1" applyProtection="1">
      <alignment horizontal="right"/>
    </xf>
    <xf numFmtId="166" fontId="3" fillId="0" borderId="1" xfId="1" applyNumberFormat="1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Protection="1"/>
    <xf numFmtId="0" fontId="6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/>
    </xf>
    <xf numFmtId="10" fontId="0" fillId="0" borderId="0" xfId="1" applyNumberFormat="1" applyFont="1" applyProtection="1"/>
    <xf numFmtId="0" fontId="8" fillId="2" borderId="0" xfId="0" applyFont="1" applyFill="1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 vertical="top"/>
    </xf>
    <xf numFmtId="0" fontId="0" fillId="0" borderId="0" xfId="0" applyAlignment="1" applyProtection="1"/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3" fontId="0" fillId="2" borderId="8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</xf>
    <xf numFmtId="0" fontId="0" fillId="0" borderId="9" xfId="0" applyBorder="1" applyAlignment="1" applyProtection="1">
      <alignment horizontal="center"/>
    </xf>
    <xf numFmtId="0" fontId="4" fillId="0" borderId="10" xfId="0" applyFont="1" applyFill="1" applyBorder="1" applyProtection="1"/>
    <xf numFmtId="0" fontId="4" fillId="0" borderId="7" xfId="0" applyFont="1" applyFill="1" applyBorder="1" applyAlignment="1" applyProtection="1">
      <alignment horizontal="center"/>
    </xf>
    <xf numFmtId="3" fontId="0" fillId="0" borderId="2" xfId="0" applyNumberFormat="1" applyBorder="1" applyAlignment="1" applyProtection="1">
      <alignment horizontal="center"/>
    </xf>
    <xf numFmtId="3" fontId="0" fillId="0" borderId="8" xfId="0" applyNumberFormat="1" applyBorder="1" applyAlignment="1" applyProtection="1">
      <alignment horizontal="center"/>
    </xf>
    <xf numFmtId="6" fontId="0" fillId="0" borderId="8" xfId="0" applyNumberFormat="1" applyBorder="1" applyAlignment="1" applyProtection="1">
      <alignment horizontal="center"/>
    </xf>
    <xf numFmtId="164" fontId="0" fillId="0" borderId="11" xfId="0" applyNumberFormat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164" fontId="4" fillId="0" borderId="13" xfId="0" applyNumberFormat="1" applyFont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0" fillId="0" borderId="0" xfId="0" applyFill="1" applyProtection="1"/>
    <xf numFmtId="0" fontId="4" fillId="0" borderId="8" xfId="0" applyFon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165" fontId="0" fillId="0" borderId="8" xfId="1" applyNumberFormat="1" applyFont="1" applyBorder="1" applyProtection="1"/>
    <xf numFmtId="166" fontId="0" fillId="0" borderId="8" xfId="1" applyNumberFormat="1" applyFont="1" applyBorder="1" applyProtection="1"/>
    <xf numFmtId="0" fontId="0" fillId="0" borderId="0" xfId="0" applyBorder="1" applyAlignment="1" applyProtection="1">
      <alignment horizontal="center"/>
    </xf>
    <xf numFmtId="165" fontId="0" fillId="0" borderId="0" xfId="1" applyNumberFormat="1" applyFont="1" applyBorder="1" applyProtection="1"/>
    <xf numFmtId="166" fontId="0" fillId="0" borderId="0" xfId="1" applyNumberFormat="1" applyFont="1" applyBorder="1" applyProtection="1"/>
    <xf numFmtId="0" fontId="2" fillId="0" borderId="0" xfId="0" applyFont="1" applyAlignment="1" applyProtection="1">
      <alignment horizontal="center"/>
    </xf>
    <xf numFmtId="0" fontId="0" fillId="0" borderId="0" xfId="0" applyFont="1" applyProtection="1"/>
    <xf numFmtId="3" fontId="0" fillId="0" borderId="0" xfId="0" applyNumberFormat="1" applyProtection="1"/>
    <xf numFmtId="10" fontId="0" fillId="0" borderId="8" xfId="1" applyNumberFormat="1" applyFont="1" applyBorder="1" applyProtection="1"/>
    <xf numFmtId="10" fontId="0" fillId="0" borderId="0" xfId="0" applyNumberFormat="1" applyProtection="1"/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0" xfId="0" applyFont="1" applyProtection="1"/>
    <xf numFmtId="7" fontId="0" fillId="0" borderId="0" xfId="2" applyNumberFormat="1" applyFont="1" applyProtection="1"/>
    <xf numFmtId="0" fontId="4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24" xfId="0" applyFont="1" applyFill="1" applyBorder="1" applyAlignment="1" applyProtection="1">
      <alignment horizontal="center"/>
    </xf>
    <xf numFmtId="0" fontId="0" fillId="0" borderId="0" xfId="0" applyAlignment="1" applyProtection="1">
      <alignment horizontal="left" vertical="top" wrapText="1"/>
    </xf>
    <xf numFmtId="7" fontId="0" fillId="0" borderId="0" xfId="0" applyNumberForma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/>
    <xf numFmtId="10" fontId="3" fillId="0" borderId="1" xfId="1" applyNumberFormat="1" applyFont="1" applyBorder="1" applyAlignment="1" applyProtection="1">
      <alignment horizontal="right"/>
    </xf>
    <xf numFmtId="165" fontId="0" fillId="0" borderId="0" xfId="1" applyNumberFormat="1" applyFont="1" applyProtection="1"/>
    <xf numFmtId="6" fontId="0" fillId="0" borderId="0" xfId="0" applyNumberFormat="1" applyProtection="1"/>
    <xf numFmtId="0" fontId="5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2" fillId="0" borderId="18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16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left"/>
    </xf>
    <xf numFmtId="0" fontId="1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alignment horizontal="center"/>
    </xf>
    <xf numFmtId="0" fontId="4" fillId="0" borderId="22" xfId="0" applyFont="1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6" fillId="2" borderId="0" xfId="0" applyNumberFormat="1" applyFont="1" applyFill="1" applyAlignment="1" applyProtection="1">
      <alignment horizontal="left"/>
      <protection locked="0"/>
    </xf>
    <xf numFmtId="0" fontId="0" fillId="2" borderId="0" xfId="0" applyNumberFormat="1" applyFill="1" applyAlignment="1" applyProtection="1">
      <alignment horizontal="left"/>
      <protection locked="0"/>
    </xf>
    <xf numFmtId="0" fontId="0" fillId="0" borderId="16" xfId="0" applyBorder="1" applyAlignment="1" applyProtection="1"/>
    <xf numFmtId="0" fontId="0" fillId="0" borderId="15" xfId="0" applyBorder="1" applyAlignment="1" applyProtection="1"/>
    <xf numFmtId="0" fontId="9" fillId="0" borderId="0" xfId="0" applyFont="1" applyAlignment="1" applyProtection="1">
      <alignment horizontal="center"/>
    </xf>
    <xf numFmtId="0" fontId="4" fillId="0" borderId="17" xfId="0" applyFont="1" applyBorder="1" applyAlignment="1" applyProtection="1"/>
    <xf numFmtId="0" fontId="0" fillId="0" borderId="4" xfId="0" applyBorder="1" applyAlignment="1" applyProtection="1"/>
    <xf numFmtId="0" fontId="4" fillId="0" borderId="19" xfId="0" applyFont="1" applyBorder="1" applyAlignment="1" applyProtection="1"/>
    <xf numFmtId="0" fontId="0" fillId="0" borderId="20" xfId="0" applyBorder="1" applyAlignment="1" applyProtection="1"/>
    <xf numFmtId="0" fontId="9" fillId="0" borderId="21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topLeftCell="A4" zoomScaleNormal="100" workbookViewId="0">
      <selection activeCell="C9" sqref="C9"/>
    </sheetView>
  </sheetViews>
  <sheetFormatPr defaultColWidth="9.140625" defaultRowHeight="12.75" x14ac:dyDescent="0.2"/>
  <cols>
    <col min="1" max="1" width="36.7109375" style="8" customWidth="1"/>
    <col min="2" max="2" width="43.7109375" style="8" customWidth="1"/>
    <col min="3" max="3" width="12" style="8" customWidth="1"/>
    <col min="4" max="4" width="39.85546875" style="8" customWidth="1"/>
    <col min="5" max="5" width="10.5703125" style="8" customWidth="1"/>
    <col min="6" max="6" width="9.85546875" style="8" customWidth="1"/>
    <col min="7" max="16384" width="9.140625" style="8"/>
  </cols>
  <sheetData>
    <row r="1" spans="1:6" ht="15" x14ac:dyDescent="0.25">
      <c r="A1" s="66" t="s">
        <v>40</v>
      </c>
      <c r="B1" s="66"/>
      <c r="C1" s="66"/>
      <c r="D1" s="66"/>
      <c r="E1" s="66"/>
    </row>
    <row r="2" spans="1:6" ht="15" x14ac:dyDescent="0.25">
      <c r="A2" s="7"/>
      <c r="B2" s="9"/>
      <c r="C2" s="9"/>
      <c r="D2" s="9"/>
    </row>
    <row r="4" spans="1:6" ht="15.75" x14ac:dyDescent="0.25">
      <c r="A4" s="67" t="s">
        <v>7</v>
      </c>
      <c r="B4" s="67"/>
      <c r="C4" s="67"/>
      <c r="D4" s="67"/>
    </row>
    <row r="5" spans="1:6" ht="13.5" thickBot="1" x14ac:dyDescent="0.25">
      <c r="A5" s="10"/>
      <c r="B5" s="10"/>
      <c r="C5" s="10"/>
    </row>
    <row r="6" spans="1:6" ht="29.25" customHeight="1" thickBot="1" x14ac:dyDescent="0.3">
      <c r="A6" s="68" t="s">
        <v>0</v>
      </c>
      <c r="B6" s="69"/>
      <c r="C6" s="70"/>
      <c r="D6" s="11" t="s">
        <v>6</v>
      </c>
      <c r="E6" s="12" t="s">
        <v>28</v>
      </c>
    </row>
    <row r="7" spans="1:6" ht="15.75" x14ac:dyDescent="0.25">
      <c r="A7" s="71" t="s">
        <v>1</v>
      </c>
      <c r="B7" s="72"/>
      <c r="C7" s="13" t="s">
        <v>2</v>
      </c>
      <c r="D7" s="1"/>
      <c r="E7" s="6" t="s">
        <v>29</v>
      </c>
    </row>
    <row r="8" spans="1:6" ht="15.75" x14ac:dyDescent="0.25">
      <c r="A8" s="74" t="s">
        <v>8</v>
      </c>
      <c r="B8" s="75"/>
      <c r="C8" s="13" t="s">
        <v>3</v>
      </c>
      <c r="D8" s="4">
        <f>ROUNDDOWN(D7*LOOKUP($B$10,'REPS Requirements'!$V$5:$V$39,'REPS Requirements'!$Y$5:$Y$39),0)</f>
        <v>0</v>
      </c>
      <c r="E8" s="5">
        <f>LOOKUP($B$10,'REPS Requirements'!$V$5:$V$39,'REPS Requirements'!$Y$5:$Y$39)</f>
        <v>2.5999999999999999E-2</v>
      </c>
      <c r="F8" s="14"/>
    </row>
    <row r="9" spans="1:6" ht="15.75" x14ac:dyDescent="0.25">
      <c r="A9" s="71" t="s">
        <v>39</v>
      </c>
      <c r="B9" s="72"/>
      <c r="C9" s="13" t="s">
        <v>4</v>
      </c>
      <c r="D9" s="4">
        <f>ROUNDDOWN(D7*LOOKUP($B$10,'REPS Requirements'!$V$5:$V$39,'REPS Requirements'!$W$5:$W$39),0)</f>
        <v>0</v>
      </c>
      <c r="E9" s="63">
        <f>LOOKUP($B$10,'REPS Requirements'!$V$5:$V$39,'REPS Requirements'!$W$5:$W$39)</f>
        <v>0.32500000000000001</v>
      </c>
      <c r="F9" s="64"/>
    </row>
    <row r="10" spans="1:6" ht="15" x14ac:dyDescent="0.2">
      <c r="A10" s="15" t="s">
        <v>15</v>
      </c>
      <c r="B10" s="2">
        <v>2022</v>
      </c>
      <c r="C10" s="16"/>
    </row>
    <row r="11" spans="1:6" ht="15" x14ac:dyDescent="0.2">
      <c r="A11" s="17"/>
      <c r="B11" s="16"/>
      <c r="C11" s="16"/>
    </row>
    <row r="12" spans="1:6" x14ac:dyDescent="0.2">
      <c r="A12" s="18" t="s">
        <v>2</v>
      </c>
      <c r="B12" s="76" t="s">
        <v>56</v>
      </c>
      <c r="C12" s="77"/>
      <c r="D12" s="77"/>
    </row>
    <row r="13" spans="1:6" x14ac:dyDescent="0.2">
      <c r="A13" s="20" t="s">
        <v>3</v>
      </c>
      <c r="B13" s="76" t="s">
        <v>57</v>
      </c>
      <c r="C13" s="77"/>
      <c r="D13" s="77"/>
    </row>
    <row r="14" spans="1:6" x14ac:dyDescent="0.2">
      <c r="A14" s="20" t="s">
        <v>4</v>
      </c>
      <c r="B14" s="76" t="s">
        <v>58</v>
      </c>
      <c r="C14" s="77"/>
      <c r="D14" s="77"/>
    </row>
    <row r="16" spans="1:6" s="22" customFormat="1" x14ac:dyDescent="0.2">
      <c r="A16" s="61" t="s">
        <v>59</v>
      </c>
      <c r="B16" s="19"/>
      <c r="C16" s="19"/>
    </row>
    <row r="17" spans="1:3" s="22" customFormat="1" x14ac:dyDescent="0.2">
      <c r="A17" s="73"/>
      <c r="B17" s="73"/>
      <c r="C17" s="73"/>
    </row>
    <row r="18" spans="1:3" s="22" customFormat="1" x14ac:dyDescent="0.2">
      <c r="A18" s="22" t="s">
        <v>45</v>
      </c>
    </row>
    <row r="19" spans="1:3" s="22" customFormat="1" x14ac:dyDescent="0.2">
      <c r="A19" s="21" t="s">
        <v>49</v>
      </c>
      <c r="B19" s="19"/>
    </row>
    <row r="20" spans="1:3" s="22" customFormat="1" x14ac:dyDescent="0.2">
      <c r="A20" s="19"/>
    </row>
    <row r="21" spans="1:3" s="22" customFormat="1" x14ac:dyDescent="0.2">
      <c r="B21" s="19"/>
    </row>
    <row r="22" spans="1:3" s="22" customFormat="1" x14ac:dyDescent="0.2"/>
    <row r="23" spans="1:3" s="22" customFormat="1" x14ac:dyDescent="0.2">
      <c r="A23" s="19"/>
      <c r="B23" s="19"/>
    </row>
    <row r="24" spans="1:3" s="22" customFormat="1" x14ac:dyDescent="0.2"/>
    <row r="25" spans="1:3" s="22" customFormat="1" x14ac:dyDescent="0.2">
      <c r="A25" s="19"/>
      <c r="B25" s="19"/>
    </row>
    <row r="26" spans="1:3" s="22" customFormat="1" x14ac:dyDescent="0.2"/>
    <row r="27" spans="1:3" s="22" customFormat="1" x14ac:dyDescent="0.2">
      <c r="A27" s="8"/>
      <c r="B27" s="19"/>
    </row>
    <row r="28" spans="1:3" s="22" customFormat="1" x14ac:dyDescent="0.2">
      <c r="A28" s="8"/>
      <c r="B28" s="19"/>
    </row>
    <row r="29" spans="1:3" s="22" customFormat="1" x14ac:dyDescent="0.2"/>
    <row r="30" spans="1:3" s="22" customFormat="1" x14ac:dyDescent="0.2">
      <c r="A30" s="19"/>
      <c r="B30" s="19"/>
    </row>
    <row r="31" spans="1:3" s="22" customFormat="1" x14ac:dyDescent="0.2"/>
    <row r="32" spans="1:3" s="22" customFormat="1" x14ac:dyDescent="0.2">
      <c r="A32" s="19"/>
      <c r="B32" s="19"/>
    </row>
    <row r="33" spans="1:2" s="22" customFormat="1" x14ac:dyDescent="0.2"/>
    <row r="34" spans="1:2" s="22" customFormat="1" x14ac:dyDescent="0.2">
      <c r="A34" s="19"/>
      <c r="B34" s="19"/>
    </row>
    <row r="35" spans="1:2" s="22" customFormat="1" x14ac:dyDescent="0.2"/>
    <row r="36" spans="1:2" s="22" customFormat="1" x14ac:dyDescent="0.2">
      <c r="A36" s="19"/>
      <c r="B36" s="19"/>
    </row>
    <row r="37" spans="1:2" s="22" customFormat="1" x14ac:dyDescent="0.2"/>
    <row r="38" spans="1:2" s="22" customFormat="1" x14ac:dyDescent="0.2">
      <c r="A38" s="19"/>
      <c r="B38" s="19"/>
    </row>
    <row r="39" spans="1:2" s="22" customFormat="1" x14ac:dyDescent="0.2"/>
    <row r="40" spans="1:2" s="22" customFormat="1" x14ac:dyDescent="0.2">
      <c r="A40" s="19"/>
      <c r="B40" s="19"/>
    </row>
    <row r="41" spans="1:2" s="22" customFormat="1" x14ac:dyDescent="0.2"/>
    <row r="42" spans="1:2" s="22" customFormat="1" x14ac:dyDescent="0.2">
      <c r="A42" s="19"/>
      <c r="B42" s="19"/>
    </row>
    <row r="43" spans="1:2" s="22" customFormat="1" x14ac:dyDescent="0.2"/>
    <row r="44" spans="1:2" s="22" customFormat="1" x14ac:dyDescent="0.2">
      <c r="A44" s="19"/>
      <c r="B44" s="19"/>
    </row>
    <row r="45" spans="1:2" s="22" customFormat="1" x14ac:dyDescent="0.2"/>
    <row r="46" spans="1:2" s="22" customFormat="1" x14ac:dyDescent="0.2">
      <c r="A46" s="19"/>
      <c r="B46" s="19"/>
    </row>
    <row r="47" spans="1:2" s="22" customFormat="1" x14ac:dyDescent="0.2"/>
    <row r="48" spans="1:2" s="22" customFormat="1" x14ac:dyDescent="0.2">
      <c r="A48" s="19"/>
      <c r="B48" s="19"/>
    </row>
    <row r="49" s="22" customFormat="1" x14ac:dyDescent="0.2"/>
  </sheetData>
  <sheetProtection algorithmName="SHA-512" hashValue="+X+X5NS7dVwzlllm0Sdpai3C3J4rBfMgxKucqVMyzf0KKxDVyp4FwwxpINds2hgviorzr+gLnuGXJARbMQsCFg==" saltValue="PqKZAYHdHXMUG/QF3nex3A==" spinCount="100000" sheet="1" objects="1" scenarios="1"/>
  <protectedRanges>
    <protectedRange sqref="B10 D7" name="Range1"/>
  </protectedRanges>
  <mergeCells count="10">
    <mergeCell ref="A1:E1"/>
    <mergeCell ref="A4:D4"/>
    <mergeCell ref="A6:C6"/>
    <mergeCell ref="A7:B7"/>
    <mergeCell ref="A17:C17"/>
    <mergeCell ref="A8:B8"/>
    <mergeCell ref="B13:D13"/>
    <mergeCell ref="B12:D12"/>
    <mergeCell ref="B14:D14"/>
    <mergeCell ref="A9:B9"/>
  </mergeCells>
  <phoneticPr fontId="7" type="noConversion"/>
  <printOptions horizontalCentered="1" verticalCentered="1"/>
  <pageMargins left="0" right="0" top="0.5" bottom="0.5" header="0.5" footer="0.5"/>
  <pageSetup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48"/>
  <sheetViews>
    <sheetView topLeftCell="A17" workbookViewId="0">
      <selection activeCell="C27" sqref="C27"/>
    </sheetView>
  </sheetViews>
  <sheetFormatPr defaultColWidth="9.140625" defaultRowHeight="12.75" x14ac:dyDescent="0.2"/>
  <cols>
    <col min="1" max="1" width="26.42578125" style="8" customWidth="1"/>
    <col min="2" max="2" width="32.85546875" style="8" customWidth="1"/>
    <col min="3" max="3" width="30" style="8" customWidth="1"/>
    <col min="4" max="4" width="46.5703125" style="8" customWidth="1"/>
    <col min="5" max="16384" width="9.140625" style="8"/>
  </cols>
  <sheetData>
    <row r="2" spans="1:4" ht="15" x14ac:dyDescent="0.25">
      <c r="A2" s="66" t="str">
        <f>Sales!A1</f>
        <v>Electricity Supplier Annual Compliance Report - DC RPS Program</v>
      </c>
      <c r="B2" s="78"/>
      <c r="C2" s="78"/>
      <c r="D2" s="78"/>
    </row>
    <row r="3" spans="1:4" x14ac:dyDescent="0.2">
      <c r="B3" s="24" t="s">
        <v>30</v>
      </c>
      <c r="C3" s="20">
        <f>Sales!$B$10</f>
        <v>2022</v>
      </c>
    </row>
    <row r="5" spans="1:4" x14ac:dyDescent="0.2">
      <c r="A5" s="17" t="s">
        <v>36</v>
      </c>
      <c r="B5" s="81"/>
      <c r="C5" s="81"/>
    </row>
    <row r="6" spans="1:4" x14ac:dyDescent="0.2">
      <c r="A6" s="17" t="s">
        <v>31</v>
      </c>
      <c r="B6" s="81"/>
      <c r="C6" s="81"/>
    </row>
    <row r="7" spans="1:4" x14ac:dyDescent="0.2">
      <c r="A7" s="17" t="s">
        <v>37</v>
      </c>
      <c r="B7" s="81"/>
      <c r="C7" s="81"/>
    </row>
    <row r="8" spans="1:4" x14ac:dyDescent="0.2">
      <c r="A8" s="17" t="s">
        <v>32</v>
      </c>
      <c r="B8" s="82"/>
      <c r="C8" s="82"/>
    </row>
    <row r="9" spans="1:4" x14ac:dyDescent="0.2">
      <c r="A9" s="17"/>
      <c r="B9" s="81"/>
      <c r="C9" s="81"/>
    </row>
    <row r="10" spans="1:4" x14ac:dyDescent="0.2">
      <c r="A10" s="17"/>
      <c r="B10" s="81"/>
      <c r="C10" s="81"/>
    </row>
    <row r="11" spans="1:4" x14ac:dyDescent="0.2">
      <c r="A11" s="17" t="s">
        <v>33</v>
      </c>
      <c r="B11" s="81"/>
      <c r="C11" s="81"/>
    </row>
    <row r="12" spans="1:4" x14ac:dyDescent="0.2">
      <c r="A12" s="17" t="s">
        <v>34</v>
      </c>
      <c r="B12" s="82"/>
      <c r="C12" s="82"/>
    </row>
    <row r="13" spans="1:4" x14ac:dyDescent="0.2">
      <c r="A13" s="17" t="s">
        <v>35</v>
      </c>
      <c r="B13" s="81"/>
      <c r="C13" s="81"/>
    </row>
    <row r="15" spans="1:4" ht="15.75" x14ac:dyDescent="0.25">
      <c r="A15" s="67" t="s">
        <v>27</v>
      </c>
      <c r="B15" s="67"/>
      <c r="C15" s="67"/>
      <c r="D15" s="67"/>
    </row>
    <row r="16" spans="1:4" ht="15.75" x14ac:dyDescent="0.25">
      <c r="A16" s="43"/>
      <c r="B16" s="43"/>
      <c r="C16" s="43"/>
      <c r="D16" s="43"/>
    </row>
    <row r="17" spans="1:5" ht="13.5" thickBot="1" x14ac:dyDescent="0.25">
      <c r="A17" s="85" t="s">
        <v>60</v>
      </c>
      <c r="B17" s="85"/>
      <c r="C17" s="85"/>
      <c r="D17" s="85"/>
    </row>
    <row r="18" spans="1:5" x14ac:dyDescent="0.2">
      <c r="A18" s="79" t="s">
        <v>9</v>
      </c>
      <c r="B18" s="80"/>
      <c r="C18" s="25"/>
      <c r="D18" s="26"/>
    </row>
    <row r="19" spans="1:5" x14ac:dyDescent="0.2">
      <c r="A19" s="83" t="s">
        <v>38</v>
      </c>
      <c r="B19" s="84"/>
      <c r="C19" s="3"/>
      <c r="D19" s="27" t="s">
        <v>61</v>
      </c>
    </row>
    <row r="20" spans="1:5" x14ac:dyDescent="0.2">
      <c r="A20" s="83" t="s">
        <v>26</v>
      </c>
      <c r="B20" s="84"/>
      <c r="C20" s="28">
        <f>Sales!D8</f>
        <v>0</v>
      </c>
      <c r="D20" s="27" t="s">
        <v>62</v>
      </c>
      <c r="E20" s="45"/>
    </row>
    <row r="21" spans="1:5" x14ac:dyDescent="0.2">
      <c r="A21" s="83" t="s">
        <v>13</v>
      </c>
      <c r="B21" s="84"/>
      <c r="C21" s="29">
        <f>IF(C20-C19&lt;=0,0,C20-C19)</f>
        <v>0</v>
      </c>
      <c r="D21" s="27" t="s">
        <v>46</v>
      </c>
    </row>
    <row r="22" spans="1:5" x14ac:dyDescent="0.2">
      <c r="A22" s="83" t="s">
        <v>21</v>
      </c>
      <c r="B22" s="84"/>
      <c r="C22" s="30">
        <f>IF(Sales!B10&lt;2024,500,IF(Sales!B10&lt;2029,400,IF(Sales!B10&lt;2042,300,100)))</f>
        <v>500</v>
      </c>
      <c r="D22" s="27" t="s">
        <v>41</v>
      </c>
    </row>
    <row r="23" spans="1:5" ht="13.5" thickBot="1" x14ac:dyDescent="0.25">
      <c r="A23" s="88" t="s">
        <v>24</v>
      </c>
      <c r="B23" s="89"/>
      <c r="C23" s="31">
        <f>C22*C21</f>
        <v>0</v>
      </c>
      <c r="D23" s="32" t="s">
        <v>47</v>
      </c>
      <c r="E23" s="65"/>
    </row>
    <row r="24" spans="1:5" x14ac:dyDescent="0.2">
      <c r="C24" s="45"/>
      <c r="D24" s="10"/>
    </row>
    <row r="25" spans="1:5" ht="13.5" thickBot="1" x14ac:dyDescent="0.25">
      <c r="A25" s="90" t="s">
        <v>63</v>
      </c>
      <c r="B25" s="91"/>
      <c r="C25" s="91"/>
      <c r="D25" s="91"/>
    </row>
    <row r="26" spans="1:5" x14ac:dyDescent="0.2">
      <c r="A26" s="79" t="s">
        <v>11</v>
      </c>
      <c r="B26" s="80"/>
      <c r="C26" s="25"/>
      <c r="D26" s="26"/>
    </row>
    <row r="27" spans="1:5" x14ac:dyDescent="0.2">
      <c r="A27" s="83" t="s">
        <v>44</v>
      </c>
      <c r="B27" s="84"/>
      <c r="C27" s="23"/>
      <c r="D27" s="27" t="s">
        <v>14</v>
      </c>
    </row>
    <row r="28" spans="1:5" x14ac:dyDescent="0.2">
      <c r="A28" s="83" t="s">
        <v>25</v>
      </c>
      <c r="B28" s="84"/>
      <c r="C28" s="29">
        <f>Sales!D9</f>
        <v>0</v>
      </c>
      <c r="D28" s="27" t="s">
        <v>67</v>
      </c>
    </row>
    <row r="29" spans="1:5" x14ac:dyDescent="0.2">
      <c r="A29" s="83" t="s">
        <v>10</v>
      </c>
      <c r="B29" s="84"/>
      <c r="C29" s="29">
        <f>IF(C28-C27&lt;=0,0,C28-C27)</f>
        <v>0</v>
      </c>
      <c r="D29" s="27" t="s">
        <v>18</v>
      </c>
    </row>
    <row r="30" spans="1:5" x14ac:dyDescent="0.2">
      <c r="A30" s="83" t="s">
        <v>22</v>
      </c>
      <c r="B30" s="84"/>
      <c r="C30" s="30">
        <v>50</v>
      </c>
      <c r="D30" s="27" t="s">
        <v>41</v>
      </c>
    </row>
    <row r="31" spans="1:5" ht="13.5" thickBot="1" x14ac:dyDescent="0.25">
      <c r="A31" s="88" t="s">
        <v>23</v>
      </c>
      <c r="B31" s="89"/>
      <c r="C31" s="31">
        <f>C30*C29</f>
        <v>0</v>
      </c>
      <c r="D31" s="32" t="s">
        <v>19</v>
      </c>
      <c r="E31" s="65"/>
    </row>
    <row r="32" spans="1:5" ht="13.5" thickBot="1" x14ac:dyDescent="0.25"/>
    <row r="33" spans="1:4" ht="13.5" thickBot="1" x14ac:dyDescent="0.25">
      <c r="A33" s="86" t="s">
        <v>5</v>
      </c>
      <c r="B33" s="87"/>
      <c r="C33" s="33">
        <f>C23+C31</f>
        <v>0</v>
      </c>
      <c r="D33" s="34" t="s">
        <v>20</v>
      </c>
    </row>
    <row r="34" spans="1:4" x14ac:dyDescent="0.2">
      <c r="D34" s="35"/>
    </row>
    <row r="35" spans="1:4" x14ac:dyDescent="0.2">
      <c r="A35" s="50" t="s">
        <v>55</v>
      </c>
      <c r="D35" s="35"/>
    </row>
    <row r="36" spans="1:4" x14ac:dyDescent="0.2">
      <c r="A36" s="50" t="s">
        <v>64</v>
      </c>
      <c r="D36" s="35"/>
    </row>
    <row r="37" spans="1:4" x14ac:dyDescent="0.2">
      <c r="D37" s="35"/>
    </row>
    <row r="38" spans="1:4" x14ac:dyDescent="0.2">
      <c r="A38" s="17" t="s">
        <v>61</v>
      </c>
      <c r="B38" s="8" t="s">
        <v>65</v>
      </c>
    </row>
    <row r="39" spans="1:4" x14ac:dyDescent="0.2">
      <c r="A39" s="17" t="s">
        <v>46</v>
      </c>
      <c r="B39" s="44" t="s">
        <v>73</v>
      </c>
    </row>
    <row r="40" spans="1:4" x14ac:dyDescent="0.2">
      <c r="A40" s="17" t="s">
        <v>47</v>
      </c>
      <c r="B40" s="50" t="s">
        <v>71</v>
      </c>
    </row>
    <row r="41" spans="1:4" x14ac:dyDescent="0.2">
      <c r="A41" s="17" t="s">
        <v>14</v>
      </c>
      <c r="B41" s="8" t="s">
        <v>66</v>
      </c>
    </row>
    <row r="42" spans="1:4" x14ac:dyDescent="0.2">
      <c r="A42" s="17"/>
      <c r="B42" s="8" t="s">
        <v>70</v>
      </c>
    </row>
    <row r="43" spans="1:4" x14ac:dyDescent="0.2">
      <c r="A43" s="17" t="s">
        <v>18</v>
      </c>
      <c r="B43" s="8" t="s">
        <v>74</v>
      </c>
    </row>
    <row r="44" spans="1:4" x14ac:dyDescent="0.2">
      <c r="A44" s="17" t="s">
        <v>19</v>
      </c>
      <c r="B44" s="8" t="s">
        <v>68</v>
      </c>
    </row>
    <row r="45" spans="1:4" x14ac:dyDescent="0.2">
      <c r="A45" s="17" t="s">
        <v>20</v>
      </c>
      <c r="B45" s="50" t="s">
        <v>69</v>
      </c>
    </row>
    <row r="47" spans="1:4" ht="15.75" x14ac:dyDescent="0.25">
      <c r="A47" s="60" t="s">
        <v>54</v>
      </c>
      <c r="B47" s="59"/>
      <c r="C47" s="58"/>
    </row>
    <row r="48" spans="1:4" x14ac:dyDescent="0.2">
      <c r="A48" s="62" t="s">
        <v>72</v>
      </c>
      <c r="C48" s="3"/>
    </row>
  </sheetData>
  <sheetProtection algorithmName="SHA-512" hashValue="ITbMKaAFHWyKM7qM6q1BPchU9xSQxfwNTh9DVzzXwzWV6ZnqniprAyUtvZTGqDP0iAE5Dzx50OkfLxyxcU6nhw==" saltValue="o6SZRgJmT6zdf4nfh4+Pww==" spinCount="100000" sheet="1" objects="1" scenarios="1"/>
  <protectedRanges>
    <protectedRange sqref="C27" name="Range2"/>
    <protectedRange sqref="B5:C13" name="Range4"/>
    <protectedRange sqref="C19" name="Range3"/>
    <protectedRange sqref="C48" name="Range1_1_1"/>
  </protectedRanges>
  <mergeCells count="26">
    <mergeCell ref="A33:B33"/>
    <mergeCell ref="A23:B23"/>
    <mergeCell ref="A29:B29"/>
    <mergeCell ref="A30:B30"/>
    <mergeCell ref="A31:B31"/>
    <mergeCell ref="A25:D25"/>
    <mergeCell ref="A28:B28"/>
    <mergeCell ref="A27:B27"/>
    <mergeCell ref="A26:B26"/>
    <mergeCell ref="A21:B21"/>
    <mergeCell ref="A22:B22"/>
    <mergeCell ref="B9:C9"/>
    <mergeCell ref="B10:C10"/>
    <mergeCell ref="B11:C11"/>
    <mergeCell ref="B12:C12"/>
    <mergeCell ref="A17:D17"/>
    <mergeCell ref="A20:B20"/>
    <mergeCell ref="A19:B19"/>
    <mergeCell ref="B13:C13"/>
    <mergeCell ref="A2:D2"/>
    <mergeCell ref="A15:D15"/>
    <mergeCell ref="A18:B18"/>
    <mergeCell ref="B5:C5"/>
    <mergeCell ref="B6:C6"/>
    <mergeCell ref="B7:C7"/>
    <mergeCell ref="B8:C8"/>
  </mergeCells>
  <phoneticPr fontId="7" type="noConversion"/>
  <printOptions horizontalCentered="1" verticalCentered="1"/>
  <pageMargins left="0" right="0" top="0.5" bottom="0.5" header="0.5" footer="0.5"/>
  <pageSetup scale="79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44"/>
  <sheetViews>
    <sheetView topLeftCell="Q1" workbookViewId="0">
      <selection activeCell="X16" sqref="X16"/>
    </sheetView>
  </sheetViews>
  <sheetFormatPr defaultColWidth="9.140625" defaultRowHeight="12.75" x14ac:dyDescent="0.2"/>
  <cols>
    <col min="1" max="8" width="9.140625" style="8"/>
    <col min="9" max="11" width="10.140625" style="8" customWidth="1"/>
    <col min="12" max="21" width="9.140625" style="8"/>
    <col min="22" max="26" width="10.7109375" style="8" customWidth="1"/>
    <col min="27" max="27" width="9.7109375" style="8" customWidth="1"/>
    <col min="28" max="29" width="9.140625" style="8"/>
    <col min="30" max="30" width="14.7109375" style="8" customWidth="1"/>
    <col min="31" max="16384" width="9.140625" style="8"/>
  </cols>
  <sheetData>
    <row r="1" spans="1:31" x14ac:dyDescent="0.2">
      <c r="B1" s="92" t="s">
        <v>42</v>
      </c>
      <c r="C1" s="92"/>
      <c r="D1" s="92"/>
      <c r="E1" s="92"/>
      <c r="F1" s="22"/>
      <c r="H1" s="92" t="s">
        <v>43</v>
      </c>
      <c r="I1" s="92"/>
      <c r="J1" s="92"/>
      <c r="K1" s="92"/>
      <c r="N1" s="78" t="s">
        <v>48</v>
      </c>
      <c r="O1" s="78"/>
      <c r="P1" s="78"/>
      <c r="Q1" s="78"/>
      <c r="R1" s="48"/>
      <c r="S1" s="48"/>
      <c r="V1" s="94" t="s">
        <v>52</v>
      </c>
      <c r="W1" s="78"/>
      <c r="X1" s="78"/>
      <c r="Y1" s="78"/>
      <c r="Z1" s="53"/>
    </row>
    <row r="2" spans="1:31" x14ac:dyDescent="0.2">
      <c r="A2" s="22"/>
      <c r="B2" s="93" t="s">
        <v>17</v>
      </c>
      <c r="C2" s="93"/>
      <c r="D2" s="93"/>
      <c r="E2" s="93"/>
      <c r="F2" s="22"/>
      <c r="H2" s="93" t="s">
        <v>17</v>
      </c>
      <c r="I2" s="93"/>
      <c r="J2" s="93"/>
      <c r="K2" s="93"/>
      <c r="N2" s="93" t="s">
        <v>17</v>
      </c>
      <c r="O2" s="93"/>
      <c r="P2" s="93"/>
      <c r="Q2" s="93"/>
      <c r="R2" s="49"/>
      <c r="S2" s="49"/>
      <c r="V2" s="93" t="s">
        <v>17</v>
      </c>
      <c r="W2" s="93"/>
      <c r="X2" s="93"/>
      <c r="Y2" s="93"/>
      <c r="Z2" s="54"/>
      <c r="AA2" s="93" t="s">
        <v>50</v>
      </c>
      <c r="AB2" s="93"/>
      <c r="AC2" s="93"/>
    </row>
    <row r="4" spans="1:31" x14ac:dyDescent="0.2">
      <c r="B4" s="36" t="s">
        <v>16</v>
      </c>
      <c r="C4" s="36" t="s">
        <v>11</v>
      </c>
      <c r="D4" s="36" t="s">
        <v>12</v>
      </c>
      <c r="E4" s="36" t="s">
        <v>9</v>
      </c>
      <c r="H4" s="36" t="s">
        <v>16</v>
      </c>
      <c r="I4" s="36" t="s">
        <v>11</v>
      </c>
      <c r="J4" s="36" t="s">
        <v>12</v>
      </c>
      <c r="K4" s="36" t="s">
        <v>9</v>
      </c>
      <c r="N4" s="36" t="s">
        <v>16</v>
      </c>
      <c r="O4" s="36" t="s">
        <v>11</v>
      </c>
      <c r="P4" s="36" t="s">
        <v>12</v>
      </c>
      <c r="Q4" s="36" t="s">
        <v>9</v>
      </c>
      <c r="R4" s="52"/>
      <c r="S4" s="52"/>
      <c r="V4" s="36" t="s">
        <v>16</v>
      </c>
      <c r="W4" s="36" t="s">
        <v>11</v>
      </c>
      <c r="X4" s="36" t="s">
        <v>12</v>
      </c>
      <c r="Y4" s="36" t="s">
        <v>9</v>
      </c>
      <c r="Z4" s="36" t="s">
        <v>16</v>
      </c>
      <c r="AA4" s="36" t="s">
        <v>11</v>
      </c>
      <c r="AB4" s="36" t="s">
        <v>12</v>
      </c>
      <c r="AC4" s="36" t="s">
        <v>9</v>
      </c>
      <c r="AD4" s="55" t="s">
        <v>53</v>
      </c>
    </row>
    <row r="5" spans="1:31" x14ac:dyDescent="0.2">
      <c r="B5" s="37">
        <v>2007</v>
      </c>
      <c r="C5" s="38">
        <v>1.4999999999999999E-2</v>
      </c>
      <c r="D5" s="38">
        <v>2.5000000000000001E-2</v>
      </c>
      <c r="E5" s="39">
        <v>5.0000000000000002E-5</v>
      </c>
      <c r="H5" s="37">
        <v>2011</v>
      </c>
      <c r="I5" s="38">
        <v>0.04</v>
      </c>
      <c r="J5" s="38">
        <v>2.5000000000000001E-2</v>
      </c>
      <c r="K5" s="39">
        <v>4.0000000000000001E-3</v>
      </c>
      <c r="N5" s="37">
        <v>2011</v>
      </c>
      <c r="O5" s="38">
        <v>0.04</v>
      </c>
      <c r="P5" s="38">
        <v>2.5000000000000001E-2</v>
      </c>
      <c r="Q5" s="39">
        <v>4.0000000000000001E-3</v>
      </c>
      <c r="R5" s="42"/>
      <c r="S5" s="42"/>
      <c r="V5" s="37">
        <v>2011</v>
      </c>
      <c r="W5" s="46">
        <v>0.04</v>
      </c>
      <c r="X5" s="38">
        <v>2.5000000000000001E-2</v>
      </c>
      <c r="Y5" s="39">
        <v>4.0000000000000001E-3</v>
      </c>
      <c r="Z5" s="37">
        <v>2011</v>
      </c>
    </row>
    <row r="6" spans="1:31" x14ac:dyDescent="0.2">
      <c r="B6" s="37">
        <f>B5+1</f>
        <v>2008</v>
      </c>
      <c r="C6" s="38">
        <v>0.02</v>
      </c>
      <c r="D6" s="38">
        <v>2.5000000000000001E-2</v>
      </c>
      <c r="E6" s="39">
        <v>1.1E-4</v>
      </c>
      <c r="H6" s="37">
        <f t="shared" ref="H6:H17" si="0">H5+1</f>
        <v>2012</v>
      </c>
      <c r="I6" s="38">
        <v>0.05</v>
      </c>
      <c r="J6" s="38">
        <v>2.5000000000000001E-2</v>
      </c>
      <c r="K6" s="39">
        <v>5.0000000000000001E-3</v>
      </c>
      <c r="N6" s="37">
        <f t="shared" ref="N6:N26" si="1">N5+1</f>
        <v>2012</v>
      </c>
      <c r="O6" s="38">
        <v>0.05</v>
      </c>
      <c r="P6" s="38">
        <v>2.5000000000000001E-2</v>
      </c>
      <c r="Q6" s="39">
        <v>5.0000000000000001E-3</v>
      </c>
      <c r="R6" s="42"/>
      <c r="S6" s="42"/>
      <c r="V6" s="37">
        <f t="shared" ref="V6:V39" si="2">V5+1</f>
        <v>2012</v>
      </c>
      <c r="W6" s="46">
        <v>0.05</v>
      </c>
      <c r="X6" s="38">
        <v>2.5000000000000001E-2</v>
      </c>
      <c r="Y6" s="39">
        <v>5.0000000000000001E-3</v>
      </c>
      <c r="Z6" s="37">
        <f t="shared" ref="Z6:Z39" si="3">Z5+1</f>
        <v>2012</v>
      </c>
    </row>
    <row r="7" spans="1:31" x14ac:dyDescent="0.2">
      <c r="B7" s="37">
        <f t="shared" ref="B7:B18" si="4">B6+1</f>
        <v>2009</v>
      </c>
      <c r="C7" s="38">
        <v>2.5000000000000001E-2</v>
      </c>
      <c r="D7" s="38">
        <v>2.5000000000000001E-2</v>
      </c>
      <c r="E7" s="39">
        <v>1.9000000000000001E-4</v>
      </c>
      <c r="H7" s="37">
        <f t="shared" si="0"/>
        <v>2013</v>
      </c>
      <c r="I7" s="38">
        <v>6.5000000000000002E-2</v>
      </c>
      <c r="J7" s="38">
        <v>2.5000000000000001E-2</v>
      </c>
      <c r="K7" s="39">
        <v>5.0000000000000001E-3</v>
      </c>
      <c r="N7" s="37">
        <f t="shared" si="1"/>
        <v>2013</v>
      </c>
      <c r="O7" s="38">
        <v>6.5000000000000002E-2</v>
      </c>
      <c r="P7" s="38">
        <v>2.5000000000000001E-2</v>
      </c>
      <c r="Q7" s="39">
        <v>5.0000000000000001E-3</v>
      </c>
      <c r="R7" s="42"/>
      <c r="S7" s="42"/>
      <c r="V7" s="37">
        <f t="shared" si="2"/>
        <v>2013</v>
      </c>
      <c r="W7" s="46">
        <v>6.5000000000000002E-2</v>
      </c>
      <c r="X7" s="38">
        <v>2.5000000000000001E-2</v>
      </c>
      <c r="Y7" s="39">
        <v>5.0000000000000001E-3</v>
      </c>
      <c r="Z7" s="37">
        <f t="shared" si="3"/>
        <v>2013</v>
      </c>
    </row>
    <row r="8" spans="1:31" x14ac:dyDescent="0.2">
      <c r="B8" s="37">
        <f t="shared" si="4"/>
        <v>2010</v>
      </c>
      <c r="C8" s="38">
        <v>0.03</v>
      </c>
      <c r="D8" s="38">
        <v>2.5000000000000001E-2</v>
      </c>
      <c r="E8" s="39">
        <v>2.7999999999999998E-4</v>
      </c>
      <c r="H8" s="37">
        <f t="shared" si="0"/>
        <v>2014</v>
      </c>
      <c r="I8" s="38">
        <v>0.08</v>
      </c>
      <c r="J8" s="38">
        <v>2.5000000000000001E-2</v>
      </c>
      <c r="K8" s="39">
        <v>6.0000000000000001E-3</v>
      </c>
      <c r="N8" s="37">
        <f t="shared" si="1"/>
        <v>2014</v>
      </c>
      <c r="O8" s="38">
        <v>0.08</v>
      </c>
      <c r="P8" s="38">
        <v>2.5000000000000001E-2</v>
      </c>
      <c r="Q8" s="39">
        <v>6.0000000000000001E-3</v>
      </c>
      <c r="R8" s="42"/>
      <c r="S8" s="42"/>
      <c r="V8" s="37">
        <f t="shared" si="2"/>
        <v>2014</v>
      </c>
      <c r="W8" s="46">
        <v>0.08</v>
      </c>
      <c r="X8" s="38">
        <v>2.5000000000000001E-2</v>
      </c>
      <c r="Y8" s="39">
        <v>6.0000000000000001E-3</v>
      </c>
      <c r="Z8" s="37">
        <f t="shared" si="3"/>
        <v>2014</v>
      </c>
    </row>
    <row r="9" spans="1:31" x14ac:dyDescent="0.2">
      <c r="B9" s="37">
        <f t="shared" si="4"/>
        <v>2011</v>
      </c>
      <c r="C9" s="38">
        <v>0.04</v>
      </c>
      <c r="D9" s="38">
        <v>2.5000000000000001E-2</v>
      </c>
      <c r="E9" s="39">
        <v>4.0000000000000002E-4</v>
      </c>
      <c r="H9" s="37">
        <f t="shared" si="0"/>
        <v>2015</v>
      </c>
      <c r="I9" s="38">
        <v>9.5000000000000001E-2</v>
      </c>
      <c r="J9" s="38">
        <v>2.5000000000000001E-2</v>
      </c>
      <c r="K9" s="39">
        <v>7.0000000000000001E-3</v>
      </c>
      <c r="N9" s="37">
        <f t="shared" si="1"/>
        <v>2015</v>
      </c>
      <c r="O9" s="38">
        <v>9.5000000000000001E-2</v>
      </c>
      <c r="P9" s="38">
        <v>2.5000000000000001E-2</v>
      </c>
      <c r="Q9" s="39">
        <v>7.0000000000000001E-3</v>
      </c>
      <c r="R9" s="42"/>
      <c r="S9" s="42"/>
      <c r="V9" s="37">
        <f t="shared" si="2"/>
        <v>2015</v>
      </c>
      <c r="W9" s="46">
        <v>9.5000000000000001E-2</v>
      </c>
      <c r="X9" s="38">
        <v>2.5000000000000001E-2</v>
      </c>
      <c r="Y9" s="39">
        <v>7.0000000000000001E-3</v>
      </c>
      <c r="Z9" s="37">
        <f t="shared" si="3"/>
        <v>2015</v>
      </c>
    </row>
    <row r="10" spans="1:31" x14ac:dyDescent="0.2">
      <c r="B10" s="37">
        <f t="shared" si="4"/>
        <v>2012</v>
      </c>
      <c r="C10" s="38">
        <v>0.05</v>
      </c>
      <c r="D10" s="38">
        <v>2.5000000000000001E-2</v>
      </c>
      <c r="E10" s="39">
        <v>6.9999999999999999E-4</v>
      </c>
      <c r="H10" s="37">
        <f t="shared" si="0"/>
        <v>2016</v>
      </c>
      <c r="I10" s="38">
        <v>0.115</v>
      </c>
      <c r="J10" s="38">
        <v>0.02</v>
      </c>
      <c r="K10" s="39">
        <v>8.2500000000000004E-3</v>
      </c>
      <c r="N10" s="37">
        <f t="shared" si="1"/>
        <v>2016</v>
      </c>
      <c r="O10" s="38">
        <v>0.115</v>
      </c>
      <c r="P10" s="38">
        <v>0.02</v>
      </c>
      <c r="Q10" s="39">
        <v>8.2500000000000004E-3</v>
      </c>
      <c r="R10" s="42"/>
      <c r="S10" s="42"/>
      <c r="V10" s="37">
        <f t="shared" si="2"/>
        <v>2016</v>
      </c>
      <c r="W10" s="46">
        <v>0.115</v>
      </c>
      <c r="X10" s="38">
        <v>0.02</v>
      </c>
      <c r="Y10" s="39">
        <v>8.2500000000000004E-3</v>
      </c>
      <c r="Z10" s="37">
        <f t="shared" si="3"/>
        <v>2016</v>
      </c>
    </row>
    <row r="11" spans="1:31" x14ac:dyDescent="0.2">
      <c r="B11" s="37">
        <f t="shared" si="4"/>
        <v>2013</v>
      </c>
      <c r="C11" s="38">
        <v>6.5000000000000002E-2</v>
      </c>
      <c r="D11" s="38">
        <v>2.5000000000000001E-2</v>
      </c>
      <c r="E11" s="39">
        <v>1E-3</v>
      </c>
      <c r="H11" s="37">
        <f t="shared" si="0"/>
        <v>2017</v>
      </c>
      <c r="I11" s="38">
        <v>0.13500000000000001</v>
      </c>
      <c r="J11" s="38">
        <v>1.4999999999999999E-2</v>
      </c>
      <c r="K11" s="39">
        <v>9.7999999999999997E-3</v>
      </c>
      <c r="N11" s="37">
        <f t="shared" si="1"/>
        <v>2017</v>
      </c>
      <c r="O11" s="38">
        <v>0.13500000000000001</v>
      </c>
      <c r="P11" s="38">
        <v>1.4999999999999999E-2</v>
      </c>
      <c r="Q11" s="39">
        <v>9.7999999999999997E-3</v>
      </c>
      <c r="R11" s="42"/>
      <c r="S11" s="42"/>
      <c r="V11" s="37">
        <f t="shared" si="2"/>
        <v>2017</v>
      </c>
      <c r="W11" s="46">
        <v>0.13500000000000001</v>
      </c>
      <c r="X11" s="38">
        <v>1.4999999999999999E-2</v>
      </c>
      <c r="Y11" s="39">
        <v>9.7999999999999997E-3</v>
      </c>
      <c r="Z11" s="37">
        <f t="shared" si="3"/>
        <v>2017</v>
      </c>
    </row>
    <row r="12" spans="1:31" x14ac:dyDescent="0.2">
      <c r="B12" s="37">
        <f t="shared" si="4"/>
        <v>2014</v>
      </c>
      <c r="C12" s="38">
        <v>0.08</v>
      </c>
      <c r="D12" s="38">
        <v>2.5000000000000001E-2</v>
      </c>
      <c r="E12" s="39">
        <v>1.2999999999999999E-3</v>
      </c>
      <c r="H12" s="37">
        <f t="shared" si="0"/>
        <v>2018</v>
      </c>
      <c r="I12" s="38">
        <v>0.155</v>
      </c>
      <c r="J12" s="38">
        <v>0.01</v>
      </c>
      <c r="K12" s="39">
        <v>1.15E-2</v>
      </c>
      <c r="N12" s="37">
        <f t="shared" si="1"/>
        <v>2018</v>
      </c>
      <c r="O12" s="38">
        <v>0.155</v>
      </c>
      <c r="P12" s="38">
        <v>0.01</v>
      </c>
      <c r="Q12" s="39">
        <v>1.15E-2</v>
      </c>
      <c r="R12" s="51">
        <v>50</v>
      </c>
      <c r="S12" s="51">
        <v>10</v>
      </c>
      <c r="T12" s="51">
        <v>500</v>
      </c>
      <c r="U12" s="51"/>
      <c r="V12" s="37">
        <f t="shared" si="2"/>
        <v>2018</v>
      </c>
      <c r="W12" s="46">
        <v>0.155</v>
      </c>
      <c r="X12" s="38">
        <v>0.01</v>
      </c>
      <c r="Y12" s="39">
        <v>1.15E-2</v>
      </c>
      <c r="Z12" s="37">
        <f t="shared" si="3"/>
        <v>2018</v>
      </c>
      <c r="AA12" s="51">
        <v>50</v>
      </c>
      <c r="AB12" s="51">
        <v>10</v>
      </c>
      <c r="AC12" s="51">
        <v>500</v>
      </c>
      <c r="AD12" s="51">
        <v>300</v>
      </c>
    </row>
    <row r="13" spans="1:31" x14ac:dyDescent="0.2">
      <c r="B13" s="37">
        <f t="shared" si="4"/>
        <v>2015</v>
      </c>
      <c r="C13" s="38">
        <v>9.5000000000000001E-2</v>
      </c>
      <c r="D13" s="38">
        <v>2.5000000000000001E-2</v>
      </c>
      <c r="E13" s="39">
        <v>1.6999999999999999E-3</v>
      </c>
      <c r="H13" s="37">
        <f t="shared" si="0"/>
        <v>2019</v>
      </c>
      <c r="I13" s="38">
        <v>0.17499999999999999</v>
      </c>
      <c r="J13" s="38">
        <v>5.0000000000000001E-3</v>
      </c>
      <c r="K13" s="39">
        <v>1.35E-2</v>
      </c>
      <c r="N13" s="37">
        <f t="shared" si="1"/>
        <v>2019</v>
      </c>
      <c r="O13" s="38">
        <v>0.17499999999999999</v>
      </c>
      <c r="P13" s="38">
        <v>5.0000000000000001E-3</v>
      </c>
      <c r="Q13" s="39">
        <v>1.35E-2</v>
      </c>
      <c r="R13" s="51">
        <v>50</v>
      </c>
      <c r="S13" s="51">
        <v>10</v>
      </c>
      <c r="T13" s="51">
        <v>500</v>
      </c>
      <c r="U13" s="51"/>
      <c r="V13" s="37">
        <f t="shared" si="2"/>
        <v>2019</v>
      </c>
      <c r="W13" s="46">
        <v>0.17499999999999999</v>
      </c>
      <c r="X13" s="38">
        <v>5.0000000000000001E-3</v>
      </c>
      <c r="Y13" s="39">
        <v>1.8499999999999999E-2</v>
      </c>
      <c r="Z13" s="37">
        <f t="shared" si="3"/>
        <v>2019</v>
      </c>
      <c r="AA13" s="51">
        <v>50</v>
      </c>
      <c r="AB13" s="51">
        <v>10</v>
      </c>
      <c r="AC13" s="51">
        <v>500</v>
      </c>
      <c r="AD13" s="51">
        <v>200</v>
      </c>
    </row>
    <row r="14" spans="1:31" x14ac:dyDescent="0.2">
      <c r="B14" s="37">
        <f t="shared" si="4"/>
        <v>2016</v>
      </c>
      <c r="C14" s="38">
        <v>0.115</v>
      </c>
      <c r="D14" s="38">
        <v>0.02</v>
      </c>
      <c r="E14" s="39">
        <v>2.0999999999999999E-3</v>
      </c>
      <c r="H14" s="37">
        <f t="shared" si="0"/>
        <v>2020</v>
      </c>
      <c r="I14" s="38">
        <v>0.2</v>
      </c>
      <c r="J14" s="38">
        <v>0</v>
      </c>
      <c r="K14" s="39">
        <v>1.5800000000000002E-2</v>
      </c>
      <c r="N14" s="37">
        <f t="shared" si="1"/>
        <v>2020</v>
      </c>
      <c r="O14" s="38">
        <v>0.2</v>
      </c>
      <c r="P14" s="38">
        <v>0</v>
      </c>
      <c r="Q14" s="39">
        <v>1.5800000000000002E-2</v>
      </c>
      <c r="R14" s="51">
        <v>50</v>
      </c>
      <c r="S14" s="47"/>
      <c r="T14" s="51">
        <v>500</v>
      </c>
      <c r="U14" s="51"/>
      <c r="V14" s="37">
        <f t="shared" si="2"/>
        <v>2020</v>
      </c>
      <c r="W14" s="46">
        <v>0.2</v>
      </c>
      <c r="X14" s="38">
        <v>0</v>
      </c>
      <c r="Y14" s="39">
        <v>2.1749999999999999E-2</v>
      </c>
      <c r="Z14" s="37">
        <f t="shared" si="3"/>
        <v>2020</v>
      </c>
      <c r="AA14" s="51">
        <v>50</v>
      </c>
      <c r="AB14" s="47"/>
      <c r="AC14" s="51">
        <v>500</v>
      </c>
      <c r="AD14" s="51">
        <v>200</v>
      </c>
    </row>
    <row r="15" spans="1:31" x14ac:dyDescent="0.2">
      <c r="B15" s="37">
        <f t="shared" si="4"/>
        <v>2017</v>
      </c>
      <c r="C15" s="38">
        <v>0.13500000000000001</v>
      </c>
      <c r="D15" s="38">
        <v>1.4999999999999999E-2</v>
      </c>
      <c r="E15" s="39">
        <v>2.5000000000000001E-3</v>
      </c>
      <c r="H15" s="37">
        <f t="shared" si="0"/>
        <v>2021</v>
      </c>
      <c r="I15" s="38">
        <v>0.2</v>
      </c>
      <c r="J15" s="38">
        <v>0</v>
      </c>
      <c r="K15" s="39">
        <v>1.8499999999999999E-2</v>
      </c>
      <c r="N15" s="37">
        <f t="shared" si="1"/>
        <v>2021</v>
      </c>
      <c r="O15" s="38">
        <v>0.2</v>
      </c>
      <c r="P15" s="38">
        <v>0</v>
      </c>
      <c r="Q15" s="39">
        <v>1.8499999999999999E-2</v>
      </c>
      <c r="R15" s="51">
        <v>50</v>
      </c>
      <c r="S15" s="47"/>
      <c r="T15" s="51">
        <v>500</v>
      </c>
      <c r="U15" s="51"/>
      <c r="V15" s="37">
        <f t="shared" si="2"/>
        <v>2021</v>
      </c>
      <c r="W15" s="46">
        <v>0.26250000000000001</v>
      </c>
      <c r="X15" s="38">
        <v>0</v>
      </c>
      <c r="Y15" s="39">
        <v>2.5000000000000001E-2</v>
      </c>
      <c r="Z15" s="37">
        <f t="shared" si="3"/>
        <v>2021</v>
      </c>
      <c r="AA15" s="51">
        <v>50</v>
      </c>
      <c r="AB15" s="47"/>
      <c r="AC15" s="51">
        <v>500</v>
      </c>
      <c r="AD15" s="51">
        <v>150</v>
      </c>
    </row>
    <row r="16" spans="1:31" x14ac:dyDescent="0.2">
      <c r="B16" s="37">
        <f t="shared" si="4"/>
        <v>2018</v>
      </c>
      <c r="C16" s="38">
        <v>0.155</v>
      </c>
      <c r="D16" s="38">
        <v>0.01</v>
      </c>
      <c r="E16" s="39">
        <v>3.0000000000000001E-3</v>
      </c>
      <c r="H16" s="37">
        <f t="shared" si="0"/>
        <v>2022</v>
      </c>
      <c r="I16" s="38">
        <v>0.2</v>
      </c>
      <c r="J16" s="38">
        <v>0</v>
      </c>
      <c r="K16" s="39">
        <v>2.1749999999999999E-2</v>
      </c>
      <c r="N16" s="37">
        <f t="shared" si="1"/>
        <v>2022</v>
      </c>
      <c r="O16" s="38">
        <v>0.2</v>
      </c>
      <c r="P16" s="38">
        <v>0</v>
      </c>
      <c r="Q16" s="39">
        <v>2.1749999999999999E-2</v>
      </c>
      <c r="R16" s="51">
        <v>50</v>
      </c>
      <c r="S16" s="47"/>
      <c r="T16" s="51">
        <v>500</v>
      </c>
      <c r="V16" s="37">
        <f t="shared" si="2"/>
        <v>2022</v>
      </c>
      <c r="W16" s="46">
        <v>0.32500000000000001</v>
      </c>
      <c r="X16" s="38">
        <v>0</v>
      </c>
      <c r="Y16" s="39">
        <v>2.5999999999999999E-2</v>
      </c>
      <c r="Z16" s="37">
        <f t="shared" si="3"/>
        <v>2022</v>
      </c>
      <c r="AA16" s="51">
        <v>50</v>
      </c>
      <c r="AB16" s="47"/>
      <c r="AC16" s="51">
        <v>500</v>
      </c>
      <c r="AE16" s="51"/>
    </row>
    <row r="17" spans="1:29" x14ac:dyDescent="0.2">
      <c r="B17" s="37">
        <f t="shared" si="4"/>
        <v>2019</v>
      </c>
      <c r="C17" s="38">
        <v>0.17499999999999999</v>
      </c>
      <c r="D17" s="38">
        <v>5.0000000000000001E-3</v>
      </c>
      <c r="E17" s="39">
        <v>3.5000000000000001E-3</v>
      </c>
      <c r="H17" s="37">
        <f t="shared" si="0"/>
        <v>2023</v>
      </c>
      <c r="I17" s="38">
        <v>0.2</v>
      </c>
      <c r="J17" s="38">
        <v>0</v>
      </c>
      <c r="K17" s="39">
        <v>2.5000000000000001E-2</v>
      </c>
      <c r="N17" s="37">
        <f t="shared" si="1"/>
        <v>2023</v>
      </c>
      <c r="O17" s="38">
        <v>0.2</v>
      </c>
      <c r="P17" s="38">
        <v>0</v>
      </c>
      <c r="Q17" s="39">
        <v>2.5000000000000001E-2</v>
      </c>
      <c r="R17" s="42"/>
      <c r="S17" s="42"/>
      <c r="V17" s="37">
        <f t="shared" si="2"/>
        <v>2023</v>
      </c>
      <c r="W17" s="46">
        <v>0.38750000000000001</v>
      </c>
      <c r="X17" s="38">
        <v>0</v>
      </c>
      <c r="Y17" s="39">
        <v>2.8500000000000001E-2</v>
      </c>
      <c r="Z17" s="37">
        <f t="shared" si="3"/>
        <v>2023</v>
      </c>
      <c r="AA17" s="51">
        <v>50</v>
      </c>
      <c r="AB17" s="47"/>
      <c r="AC17" s="51">
        <v>500</v>
      </c>
    </row>
    <row r="18" spans="1:29" x14ac:dyDescent="0.2">
      <c r="B18" s="37">
        <f t="shared" si="4"/>
        <v>2020</v>
      </c>
      <c r="C18" s="38">
        <v>0.2</v>
      </c>
      <c r="D18" s="38">
        <v>0</v>
      </c>
      <c r="E18" s="39">
        <v>4.0000000000000001E-3</v>
      </c>
      <c r="H18" s="40"/>
      <c r="I18" s="41"/>
      <c r="J18" s="41"/>
      <c r="K18" s="42"/>
      <c r="N18" s="37">
        <f t="shared" si="1"/>
        <v>2024</v>
      </c>
      <c r="O18" s="38">
        <v>0.23</v>
      </c>
      <c r="P18" s="38">
        <v>0</v>
      </c>
      <c r="Q18" s="39">
        <v>2.5999999999999999E-2</v>
      </c>
      <c r="R18" s="42"/>
      <c r="S18" s="42"/>
      <c r="V18" s="37">
        <f t="shared" si="2"/>
        <v>2024</v>
      </c>
      <c r="W18" s="46">
        <v>0.45</v>
      </c>
      <c r="X18" s="38">
        <v>0</v>
      </c>
      <c r="Y18" s="39">
        <v>3.15E-2</v>
      </c>
      <c r="Z18" s="37">
        <f t="shared" si="3"/>
        <v>2024</v>
      </c>
      <c r="AA18" s="51">
        <v>50</v>
      </c>
      <c r="AB18" s="47"/>
      <c r="AC18" s="51">
        <v>400</v>
      </c>
    </row>
    <row r="19" spans="1:29" x14ac:dyDescent="0.2">
      <c r="B19" s="40"/>
      <c r="C19" s="41"/>
      <c r="D19" s="41"/>
      <c r="E19" s="42"/>
      <c r="H19" s="40"/>
      <c r="I19" s="41"/>
      <c r="J19" s="41"/>
      <c r="K19" s="42"/>
      <c r="N19" s="37">
        <f t="shared" si="1"/>
        <v>2025</v>
      </c>
      <c r="O19" s="38">
        <v>0.26</v>
      </c>
      <c r="P19" s="38">
        <v>0</v>
      </c>
      <c r="Q19" s="39">
        <v>2.8500000000000001E-2</v>
      </c>
      <c r="R19" s="42"/>
      <c r="S19" s="42"/>
      <c r="V19" s="37">
        <f t="shared" si="2"/>
        <v>2025</v>
      </c>
      <c r="W19" s="46">
        <v>0.52</v>
      </c>
      <c r="X19" s="38">
        <v>0</v>
      </c>
      <c r="Y19" s="39">
        <v>3.4500000000000003E-2</v>
      </c>
      <c r="Z19" s="37">
        <f t="shared" si="3"/>
        <v>2025</v>
      </c>
      <c r="AA19" s="51">
        <v>50</v>
      </c>
      <c r="AB19" s="47"/>
      <c r="AC19" s="51">
        <v>400</v>
      </c>
    </row>
    <row r="20" spans="1:29" x14ac:dyDescent="0.2">
      <c r="B20" s="40"/>
      <c r="C20" s="41"/>
      <c r="D20" s="41"/>
      <c r="E20" s="42"/>
      <c r="H20" s="40"/>
      <c r="I20" s="41"/>
      <c r="J20" s="41"/>
      <c r="K20" s="42"/>
      <c r="N20" s="37">
        <f t="shared" si="1"/>
        <v>2026</v>
      </c>
      <c r="O20" s="38">
        <v>0.28999999999999998</v>
      </c>
      <c r="P20" s="38">
        <v>0</v>
      </c>
      <c r="Q20" s="39">
        <v>3.15E-2</v>
      </c>
      <c r="R20" s="42"/>
      <c r="S20" s="42"/>
      <c r="V20" s="37">
        <f t="shared" si="2"/>
        <v>2026</v>
      </c>
      <c r="W20" s="46">
        <v>0.59</v>
      </c>
      <c r="X20" s="38">
        <v>0</v>
      </c>
      <c r="Y20" s="39">
        <v>3.7499999999999999E-2</v>
      </c>
      <c r="Z20" s="37">
        <f t="shared" si="3"/>
        <v>2026</v>
      </c>
      <c r="AA20" s="51">
        <v>50</v>
      </c>
      <c r="AB20" s="47"/>
      <c r="AC20" s="51">
        <v>400</v>
      </c>
    </row>
    <row r="21" spans="1:29" x14ac:dyDescent="0.2">
      <c r="N21" s="37">
        <f t="shared" si="1"/>
        <v>2027</v>
      </c>
      <c r="O21" s="38">
        <v>0.32</v>
      </c>
      <c r="P21" s="38">
        <v>0</v>
      </c>
      <c r="Q21" s="39">
        <v>3.4500000000000003E-2</v>
      </c>
      <c r="R21" s="42"/>
      <c r="S21" s="42"/>
      <c r="V21" s="37">
        <f t="shared" si="2"/>
        <v>2027</v>
      </c>
      <c r="W21" s="46">
        <v>0.66</v>
      </c>
      <c r="X21" s="38">
        <v>0</v>
      </c>
      <c r="Y21" s="39">
        <v>4.1000000000000002E-2</v>
      </c>
      <c r="Z21" s="37">
        <f t="shared" si="3"/>
        <v>2027</v>
      </c>
      <c r="AA21" s="51">
        <v>50</v>
      </c>
      <c r="AB21" s="47"/>
      <c r="AC21" s="51">
        <v>400</v>
      </c>
    </row>
    <row r="22" spans="1:29" x14ac:dyDescent="0.2">
      <c r="N22" s="37">
        <f t="shared" si="1"/>
        <v>2028</v>
      </c>
      <c r="O22" s="38">
        <v>0.35</v>
      </c>
      <c r="P22" s="38">
        <v>0</v>
      </c>
      <c r="Q22" s="39">
        <v>3.7499999999999999E-2</v>
      </c>
      <c r="R22" s="42"/>
      <c r="S22" s="42"/>
      <c r="V22" s="37">
        <f t="shared" si="2"/>
        <v>2028</v>
      </c>
      <c r="W22" s="46">
        <v>0.73</v>
      </c>
      <c r="X22" s="38">
        <v>0</v>
      </c>
      <c r="Y22" s="39">
        <v>4.4999999999999998E-2</v>
      </c>
      <c r="Z22" s="37">
        <f t="shared" si="3"/>
        <v>2028</v>
      </c>
      <c r="AA22" s="51">
        <v>50</v>
      </c>
      <c r="AB22" s="47"/>
      <c r="AC22" s="51">
        <v>400</v>
      </c>
    </row>
    <row r="23" spans="1:29" x14ac:dyDescent="0.2">
      <c r="N23" s="37">
        <f t="shared" si="1"/>
        <v>2029</v>
      </c>
      <c r="O23" s="38">
        <v>0.38</v>
      </c>
      <c r="P23" s="38">
        <v>0</v>
      </c>
      <c r="Q23" s="39">
        <v>4.1000000000000002E-2</v>
      </c>
      <c r="R23" s="42"/>
      <c r="S23" s="42"/>
      <c r="V23" s="37">
        <f t="shared" si="2"/>
        <v>2029</v>
      </c>
      <c r="W23" s="46">
        <v>0.8</v>
      </c>
      <c r="X23" s="38">
        <v>0</v>
      </c>
      <c r="Y23" s="39">
        <v>4.7500000000000001E-2</v>
      </c>
      <c r="Z23" s="37">
        <f t="shared" si="3"/>
        <v>2029</v>
      </c>
      <c r="AA23" s="51">
        <v>50</v>
      </c>
      <c r="AB23" s="47"/>
      <c r="AC23" s="51">
        <v>300</v>
      </c>
    </row>
    <row r="24" spans="1:29" x14ac:dyDescent="0.2">
      <c r="N24" s="37">
        <f t="shared" si="1"/>
        <v>2030</v>
      </c>
      <c r="O24" s="38">
        <v>0.42</v>
      </c>
      <c r="P24" s="38">
        <v>0</v>
      </c>
      <c r="Q24" s="39">
        <v>4.4999999999999998E-2</v>
      </c>
      <c r="R24" s="42"/>
      <c r="S24" s="42"/>
      <c r="V24" s="37">
        <f t="shared" si="2"/>
        <v>2030</v>
      </c>
      <c r="W24" s="46">
        <v>0.87</v>
      </c>
      <c r="X24" s="38">
        <v>0</v>
      </c>
      <c r="Y24" s="39">
        <v>0.05</v>
      </c>
      <c r="Z24" s="37">
        <f t="shared" si="3"/>
        <v>2030</v>
      </c>
      <c r="AA24" s="51">
        <v>50</v>
      </c>
      <c r="AB24" s="47"/>
      <c r="AC24" s="51">
        <v>300</v>
      </c>
    </row>
    <row r="25" spans="1:29" x14ac:dyDescent="0.2">
      <c r="N25" s="37">
        <f t="shared" si="1"/>
        <v>2031</v>
      </c>
      <c r="O25" s="38">
        <v>0.46</v>
      </c>
      <c r="P25" s="38">
        <v>0</v>
      </c>
      <c r="Q25" s="39">
        <v>4.7500000000000001E-2</v>
      </c>
      <c r="R25" s="42"/>
      <c r="S25" s="42"/>
      <c r="V25" s="37">
        <f t="shared" si="2"/>
        <v>2031</v>
      </c>
      <c r="W25" s="46">
        <v>0.94</v>
      </c>
      <c r="X25" s="38">
        <v>0</v>
      </c>
      <c r="Y25" s="39">
        <v>5.2499999999999998E-2</v>
      </c>
      <c r="Z25" s="37">
        <f t="shared" si="3"/>
        <v>2031</v>
      </c>
      <c r="AA25" s="51">
        <v>50</v>
      </c>
      <c r="AB25" s="47"/>
      <c r="AC25" s="51">
        <v>300</v>
      </c>
    </row>
    <row r="26" spans="1:29" x14ac:dyDescent="0.2">
      <c r="N26" s="37">
        <f t="shared" si="1"/>
        <v>2032</v>
      </c>
      <c r="O26" s="38">
        <v>0.5</v>
      </c>
      <c r="P26" s="38">
        <v>0</v>
      </c>
      <c r="Q26" s="39">
        <v>0.05</v>
      </c>
      <c r="R26" s="42"/>
      <c r="S26" s="42"/>
      <c r="V26" s="37">
        <f t="shared" si="2"/>
        <v>2032</v>
      </c>
      <c r="W26" s="46">
        <v>1</v>
      </c>
      <c r="X26" s="38">
        <v>0</v>
      </c>
      <c r="Y26" s="39">
        <v>5.5E-2</v>
      </c>
      <c r="Z26" s="37">
        <f t="shared" si="3"/>
        <v>2032</v>
      </c>
      <c r="AA26" s="51">
        <v>50</v>
      </c>
      <c r="AB26" s="47"/>
      <c r="AC26" s="51">
        <v>300</v>
      </c>
    </row>
    <row r="27" spans="1:29" x14ac:dyDescent="0.2">
      <c r="V27" s="37">
        <f t="shared" si="2"/>
        <v>2033</v>
      </c>
      <c r="W27" s="46">
        <v>1</v>
      </c>
      <c r="X27" s="38">
        <v>0</v>
      </c>
      <c r="Y27" s="39">
        <v>0.06</v>
      </c>
      <c r="Z27" s="37">
        <f t="shared" si="3"/>
        <v>2033</v>
      </c>
      <c r="AA27" s="51">
        <v>50</v>
      </c>
      <c r="AC27" s="51">
        <v>300</v>
      </c>
    </row>
    <row r="28" spans="1:29" x14ac:dyDescent="0.2">
      <c r="H28" s="56"/>
      <c r="I28" s="56"/>
      <c r="V28" s="37">
        <f t="shared" si="2"/>
        <v>2034</v>
      </c>
      <c r="W28" s="46">
        <v>1</v>
      </c>
      <c r="X28" s="38">
        <v>0</v>
      </c>
      <c r="Y28" s="39">
        <v>6.5000000000000002E-2</v>
      </c>
      <c r="Z28" s="37">
        <f t="shared" si="3"/>
        <v>2034</v>
      </c>
      <c r="AA28" s="51">
        <v>50</v>
      </c>
      <c r="AC28" s="51">
        <v>300</v>
      </c>
    </row>
    <row r="29" spans="1:29" x14ac:dyDescent="0.2">
      <c r="V29" s="37">
        <f t="shared" si="2"/>
        <v>2035</v>
      </c>
      <c r="W29" s="46">
        <v>1</v>
      </c>
      <c r="X29" s="38">
        <v>0</v>
      </c>
      <c r="Y29" s="39">
        <v>7.0000000000000007E-2</v>
      </c>
      <c r="Z29" s="37">
        <f t="shared" si="3"/>
        <v>2035</v>
      </c>
      <c r="AA29" s="51">
        <v>50</v>
      </c>
      <c r="AC29" s="51">
        <v>300</v>
      </c>
    </row>
    <row r="30" spans="1:29" x14ac:dyDescent="0.2">
      <c r="V30" s="37">
        <f t="shared" si="2"/>
        <v>2036</v>
      </c>
      <c r="W30" s="46">
        <v>1</v>
      </c>
      <c r="X30" s="38">
        <v>0</v>
      </c>
      <c r="Y30" s="39">
        <v>7.4999999999999997E-2</v>
      </c>
      <c r="Z30" s="37">
        <f t="shared" si="3"/>
        <v>2036</v>
      </c>
      <c r="AA30" s="51">
        <v>50</v>
      </c>
      <c r="AC30" s="51">
        <v>300</v>
      </c>
    </row>
    <row r="31" spans="1:29" x14ac:dyDescent="0.2">
      <c r="V31" s="37">
        <f t="shared" si="2"/>
        <v>2037</v>
      </c>
      <c r="W31" s="46">
        <v>1</v>
      </c>
      <c r="X31" s="38">
        <v>0</v>
      </c>
      <c r="Y31" s="39">
        <v>0.08</v>
      </c>
      <c r="Z31" s="37">
        <f t="shared" si="3"/>
        <v>2037</v>
      </c>
      <c r="AA31" s="51">
        <v>50</v>
      </c>
      <c r="AC31" s="51">
        <v>300</v>
      </c>
    </row>
    <row r="32" spans="1:29" x14ac:dyDescent="0.2">
      <c r="A32" s="56"/>
      <c r="B32" s="56"/>
      <c r="C32" s="56"/>
      <c r="D32" s="56"/>
      <c r="E32" s="56"/>
      <c r="F32" s="56"/>
      <c r="G32" s="56"/>
      <c r="V32" s="37">
        <f t="shared" si="2"/>
        <v>2038</v>
      </c>
      <c r="W32" s="46">
        <v>1</v>
      </c>
      <c r="X32" s="38">
        <v>0</v>
      </c>
      <c r="Y32" s="39">
        <v>8.5000000000000006E-2</v>
      </c>
      <c r="Z32" s="37">
        <f t="shared" si="3"/>
        <v>2038</v>
      </c>
      <c r="AA32" s="51">
        <v>50</v>
      </c>
      <c r="AC32" s="51">
        <v>300</v>
      </c>
    </row>
    <row r="33" spans="1:30" x14ac:dyDescent="0.2">
      <c r="V33" s="37">
        <f t="shared" si="2"/>
        <v>2039</v>
      </c>
      <c r="W33" s="46">
        <v>1</v>
      </c>
      <c r="X33" s="38">
        <v>0</v>
      </c>
      <c r="Y33" s="39">
        <v>0.09</v>
      </c>
      <c r="Z33" s="37">
        <f t="shared" si="3"/>
        <v>2039</v>
      </c>
      <c r="AA33" s="51">
        <v>50</v>
      </c>
      <c r="AC33" s="51">
        <v>300</v>
      </c>
    </row>
    <row r="34" spans="1:30" x14ac:dyDescent="0.2">
      <c r="H34" s="56"/>
      <c r="I34" s="56"/>
      <c r="V34" s="37">
        <f t="shared" si="2"/>
        <v>2040</v>
      </c>
      <c r="W34" s="46">
        <v>1</v>
      </c>
      <c r="X34" s="38">
        <v>0</v>
      </c>
      <c r="Y34" s="39">
        <v>9.5000000000000001E-2</v>
      </c>
      <c r="Z34" s="37">
        <f t="shared" si="3"/>
        <v>2040</v>
      </c>
      <c r="AA34" s="51">
        <v>50</v>
      </c>
      <c r="AC34" s="51">
        <v>300</v>
      </c>
    </row>
    <row r="35" spans="1:30" x14ac:dyDescent="0.2">
      <c r="V35" s="37">
        <f t="shared" si="2"/>
        <v>2041</v>
      </c>
      <c r="W35" s="46">
        <v>1</v>
      </c>
      <c r="X35" s="38">
        <v>0</v>
      </c>
      <c r="Y35" s="39">
        <v>0.1</v>
      </c>
      <c r="Z35" s="37">
        <f t="shared" si="3"/>
        <v>2041</v>
      </c>
      <c r="AA35" s="51">
        <v>50</v>
      </c>
      <c r="AC35" s="51">
        <v>300</v>
      </c>
    </row>
    <row r="36" spans="1:30" x14ac:dyDescent="0.2">
      <c r="H36" s="56"/>
      <c r="I36" s="56"/>
      <c r="V36" s="37">
        <f t="shared" si="2"/>
        <v>2042</v>
      </c>
      <c r="W36" s="46">
        <v>1</v>
      </c>
      <c r="X36" s="38">
        <v>0</v>
      </c>
      <c r="Y36" s="39">
        <v>0.1</v>
      </c>
      <c r="Z36" s="37">
        <f t="shared" si="3"/>
        <v>2042</v>
      </c>
      <c r="AA36" s="51">
        <v>50</v>
      </c>
      <c r="AC36" s="51">
        <v>100</v>
      </c>
      <c r="AD36" s="50" t="s">
        <v>51</v>
      </c>
    </row>
    <row r="37" spans="1:30" x14ac:dyDescent="0.2">
      <c r="V37" s="37">
        <f t="shared" si="2"/>
        <v>2043</v>
      </c>
      <c r="W37" s="46">
        <v>1</v>
      </c>
      <c r="X37" s="38">
        <v>0</v>
      </c>
      <c r="Y37" s="39">
        <v>0.1</v>
      </c>
      <c r="Z37" s="37">
        <f t="shared" si="3"/>
        <v>2043</v>
      </c>
      <c r="AA37" s="51">
        <v>50</v>
      </c>
      <c r="AC37" s="51">
        <v>100</v>
      </c>
    </row>
    <row r="38" spans="1:30" x14ac:dyDescent="0.2">
      <c r="A38" s="56"/>
      <c r="B38" s="56"/>
      <c r="C38" s="56"/>
      <c r="D38" s="56"/>
      <c r="E38" s="56"/>
      <c r="F38" s="56"/>
      <c r="G38" s="56"/>
      <c r="H38" s="56"/>
      <c r="I38" s="56"/>
      <c r="V38" s="37">
        <f t="shared" si="2"/>
        <v>2044</v>
      </c>
      <c r="W38" s="46">
        <v>1</v>
      </c>
      <c r="X38" s="38">
        <v>0</v>
      </c>
      <c r="Y38" s="39">
        <v>0.1</v>
      </c>
      <c r="Z38" s="37">
        <f t="shared" si="3"/>
        <v>2044</v>
      </c>
      <c r="AA38" s="51">
        <v>50</v>
      </c>
      <c r="AC38" s="51">
        <v>100</v>
      </c>
    </row>
    <row r="39" spans="1:30" x14ac:dyDescent="0.2">
      <c r="V39" s="37">
        <f t="shared" si="2"/>
        <v>2045</v>
      </c>
      <c r="W39" s="46">
        <v>1</v>
      </c>
      <c r="X39" s="38">
        <v>0</v>
      </c>
      <c r="Y39" s="39">
        <v>0.1</v>
      </c>
      <c r="Z39" s="37">
        <f t="shared" si="3"/>
        <v>2045</v>
      </c>
      <c r="AA39" s="51">
        <v>50</v>
      </c>
      <c r="AC39" s="51">
        <v>100</v>
      </c>
    </row>
    <row r="40" spans="1:30" x14ac:dyDescent="0.2">
      <c r="A40" s="56"/>
      <c r="B40" s="56"/>
      <c r="C40" s="56"/>
      <c r="D40" s="56"/>
      <c r="E40" s="56"/>
      <c r="F40" s="56"/>
      <c r="G40" s="56"/>
      <c r="H40" s="56"/>
      <c r="I40" s="56"/>
      <c r="AC40" s="57"/>
    </row>
    <row r="42" spans="1:30" x14ac:dyDescent="0.2">
      <c r="A42" s="56"/>
      <c r="B42" s="56"/>
      <c r="C42" s="56"/>
      <c r="D42" s="56"/>
      <c r="E42" s="56"/>
      <c r="F42" s="56"/>
      <c r="G42" s="56"/>
    </row>
    <row r="44" spans="1:30" x14ac:dyDescent="0.2">
      <c r="A44" s="56"/>
      <c r="B44" s="56"/>
      <c r="C44" s="56"/>
      <c r="D44" s="56"/>
      <c r="E44" s="56"/>
      <c r="F44" s="56"/>
      <c r="G44" s="56"/>
    </row>
  </sheetData>
  <sheetProtection algorithmName="SHA-512" hashValue="Acz4X3gsu0I9SRkLV53wMqla5XpJEG86Q27hM1IFb7we3cYQXzefnw70betVWgxfA5CVFnLeJaN4Hxjy1JQJgQ==" saltValue="K0PEsv3ujGt35C7DuHaHMQ==" spinCount="100000" sheet="1" objects="1" scenarios="1"/>
  <mergeCells count="9">
    <mergeCell ref="B1:E1"/>
    <mergeCell ref="H1:K1"/>
    <mergeCell ref="H2:K2"/>
    <mergeCell ref="B2:E2"/>
    <mergeCell ref="AA2:AC2"/>
    <mergeCell ref="V1:Y1"/>
    <mergeCell ref="V2:Y2"/>
    <mergeCell ref="N2:Q2"/>
    <mergeCell ref="N1:Q1"/>
  </mergeCells>
  <phoneticPr fontId="7" type="noConversion"/>
  <pageMargins left="0.5" right="0.5" top="0.5" bottom="0.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77A63F79C18F4DBA6C1D458F4E191C" ma:contentTypeVersion="13" ma:contentTypeDescription="Create a new document." ma:contentTypeScope="" ma:versionID="a2415ecb9aa16629a46df63f8223a5dc">
  <xsd:schema xmlns:xsd="http://www.w3.org/2001/XMLSchema" xmlns:xs="http://www.w3.org/2001/XMLSchema" xmlns:p="http://schemas.microsoft.com/office/2006/metadata/properties" xmlns:ns3="89196302-ebc6-4020-9c09-5358c804fa35" xmlns:ns4="03c0206f-fb6e-456a-b8d4-4e3ffeb753c1" targetNamespace="http://schemas.microsoft.com/office/2006/metadata/properties" ma:root="true" ma:fieldsID="e2c3dc8b32a5033ea569ac2041c7092e" ns3:_="" ns4:_="">
    <xsd:import namespace="89196302-ebc6-4020-9c09-5358c804fa35"/>
    <xsd:import namespace="03c0206f-fb6e-456a-b8d4-4e3ffeb753c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96302-ebc6-4020-9c09-5358c804f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0206f-fb6e-456a-b8d4-4e3ffeb753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DB1E0C-1C58-4768-A9AC-3169DC7B14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196302-ebc6-4020-9c09-5358c804fa35"/>
    <ds:schemaRef ds:uri="03c0206f-fb6e-456a-b8d4-4e3ffeb753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16F3D0-F074-4F79-8D74-31AF0EFC24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C8DB6A-0FC5-483F-9ED7-3582831111F1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89196302-ebc6-4020-9c09-5358c804fa35"/>
    <ds:schemaRef ds:uri="http://schemas.openxmlformats.org/package/2006/metadata/core-properties"/>
    <ds:schemaRef ds:uri="03c0206f-fb6e-456a-b8d4-4e3ffeb753c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Sales</vt:lpstr>
      <vt:lpstr>Compliance Fee</vt:lpstr>
      <vt:lpstr>REPS Requirements</vt:lpstr>
      <vt:lpstr>'Compliance Fee'!Print_Area</vt:lpstr>
      <vt:lpstr>'REPS Requirements'!Print_Area</vt:lpstr>
      <vt:lpstr>Sales!Print_Area</vt:lpstr>
    </vt:vector>
  </TitlesOfParts>
  <Company>DC Public Service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OTRA</dc:creator>
  <cp:lastModifiedBy>Helps</cp:lastModifiedBy>
  <cp:lastPrinted>2020-02-06T17:25:04Z</cp:lastPrinted>
  <dcterms:created xsi:type="dcterms:W3CDTF">2008-02-21T20:06:09Z</dcterms:created>
  <dcterms:modified xsi:type="dcterms:W3CDTF">2023-01-26T21:39:36Z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0x010100B577A63F79C18F4DBA6C1D458F4E191C</vt:lpwstr>
  </property>
</Properties>
</file>